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66" activeTab="0"/>
  </bookViews>
  <sheets>
    <sheet name="TDSheet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<sst xmlns="http://schemas.openxmlformats.org/spreadsheetml/2006/main" count="66" uniqueCount="65">
  <si>
    <t>Приложение 5</t>
  </si>
  <si>
    <t>к Указанию Банка России</t>
  </si>
  <si>
    <t>от 16 декабря 2015 года N 3901-У</t>
  </si>
  <si>
    <t>"О сроках и порядке составления</t>
  </si>
  <si>
    <t>и представления в Банк России</t>
  </si>
  <si>
    <t>отчетности акционерного</t>
  </si>
  <si>
    <t>инвестиционного фонда</t>
  </si>
  <si>
    <t>и отчетности управляющей</t>
  </si>
  <si>
    <t>компании инвестиционных фондов,</t>
  </si>
  <si>
    <t>паевых инвестиционных фондов</t>
  </si>
  <si>
    <t>и негосударственных пенсионных фондов"</t>
  </si>
  <si>
    <t>Отчет о вознаграждениях и расходах, связанных с доверительным управлением
имуществом, составляющим активы акционерного инвестиционного фонда
(имуществом, составляющим паевой инвестиционный фонд)</t>
  </si>
  <si>
    <t>Код формы по ОКУД 0420505</t>
  </si>
  <si>
    <t>Годовая</t>
  </si>
  <si>
    <t>Раздел I. Реквизиты акционерного инвестиционного фонда (паевого инвестиционного фонда)</t>
  </si>
  <si>
    <t>Полное фирменное
наименование
акционерного
инвестиционного фонда
(полное название
паевого
инвестиционного фонда)</t>
  </si>
  <si>
    <t>Номер лицензии
акционерного
инвестиционного фонда
(регистрационный номер
правил доверительного
управления паевым
инвестиционным фондом)</t>
  </si>
  <si>
    <t>Полное фирменное
наименование
управляющей компании
акционерного
инвестиционного фонда
(паевого
инвестиционного
фонда)</t>
  </si>
  <si>
    <t>Номер лицензии
управляющей
компании
акционерного
инвестиционного
фонда (паевого
инвестиционного
фонда)</t>
  </si>
  <si>
    <t>Открытый паевой инвестиционный фонд облигаций "ГЕРФИН - фонд облигаций"</t>
  </si>
  <si>
    <t>1426-94157340</t>
  </si>
  <si>
    <t>Общество с ограниченной ответственностью "Управляющая компания "ГЕРФИН"</t>
  </si>
  <si>
    <t>21-000-1-00921</t>
  </si>
  <si>
    <t>Раздел II. Параметры отчета о вознаграждениях и расходах</t>
  </si>
  <si>
    <t>Текущий отчетный год</t>
  </si>
  <si>
    <t>Предыдущий отчетный год</t>
  </si>
  <si>
    <t>Код валюты, в которой
определена стоимость
чистых активов</t>
  </si>
  <si>
    <t>RUB</t>
  </si>
  <si>
    <t>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</si>
  <si>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Наименование показателя</t>
  </si>
  <si>
    <t>Код строки</t>
  </si>
  <si>
    <t>Значение
показателя на
текущую
отчетную дату</t>
  </si>
  <si>
    <t>Значение
показателя на
предыдущую
отчетную дату</t>
  </si>
  <si>
    <t xml:space="preserve">Сумма вознаграждений, начисленных за услуги, оказанные
в течение отчетного года – всего </t>
  </si>
  <si>
    <t>в том числе:
управляющей компании</t>
  </si>
  <si>
    <t>01.01</t>
  </si>
  <si>
    <t>специализированному депозитарию</t>
  </si>
  <si>
    <t>01.02</t>
  </si>
  <si>
    <t xml:space="preserve"> лицу, осуществляющему ведение реестра акционеров
 акционерного инвестиционного фонда (владельцев
 инвестиционных паев паевого инвестиционного фонда)</t>
  </si>
  <si>
    <t>01.03</t>
  </si>
  <si>
    <t>оценщику</t>
  </si>
  <si>
    <t>01.04</t>
  </si>
  <si>
    <t>аудиторcкой организации</t>
  </si>
  <si>
    <t>01.05</t>
  </si>
  <si>
    <t>бирже</t>
  </si>
  <si>
    <t>01.06</t>
  </si>
  <si>
    <t xml:space="preserve"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 </t>
  </si>
  <si>
    <t>в том числе (по видам расходов)</t>
  </si>
  <si>
    <t>Комиссия брокера</t>
  </si>
  <si>
    <t>ИТОГО сумма вознаграждений и расходов (сумма строк
01+02)</t>
  </si>
  <si>
    <t>Руководитель акционерного инвестиционного фонда
(управляющей компании паевого инвестиционного фонда)</t>
  </si>
  <si>
    <t xml:space="preserve"> С.Я.Герасимов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</si>
  <si>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</si>
  <si>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</si>
  <si>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 xml:space="preserve"> Г.Н.Панкратова</t>
  </si>
  <si>
    <t>Прирост стр 06</t>
  </si>
  <si>
    <t>м-ц</t>
  </si>
  <si>
    <t>Брокер</t>
  </si>
  <si>
    <t>Банк</t>
  </si>
  <si>
    <t>Спецдеп</t>
  </si>
  <si>
    <t>Аванкор</t>
  </si>
  <si>
    <t>Разница</t>
  </si>
  <si>
    <t>-</t>
  </si>
  <si>
    <t>Депозитарные расходы</t>
  </si>
  <si>
    <t>Обслуживание расчетного счета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</si>
</sst>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38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indent="2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indent="2"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 indent="4"/>
    </xf>
    <xf numFmtId="0" fontId="0" fillId="0" borderId="10" xfId="0" applyFont="1" applyBorder="1" applyAlignment="1">
      <alignment horizontal="left" indent="4"/>
    </xf>
    <xf numFmtId="0" fontId="0" fillId="0" borderId="11" xfId="0" applyFont="1" applyBorder="1" applyAlignment="1">
      <alignment horizontal="left" indent="4"/>
    </xf>
    <xf numFmtId="0" fontId="0" fillId="0" borderId="12" xfId="0" applyFont="1" applyBorder="1" applyAlignment="1">
      <alignment horizontal="left" indent="4"/>
    </xf>
    <xf numFmtId="0" fontId="0" fillId="0" borderId="0" xfId="0" applyNumberFormat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62"/>
  <sheetViews>
    <sheetView tabSelected="1" zoomScalePageLayoutView="0" workbookViewId="0" topLeftCell="A37">
      <selection activeCell="B54" sqref="B54:C54"/>
    </sheetView>
  </sheetViews>
  <sheetFormatPr defaultColWidth="10.66015625" defaultRowHeight="11.25"/>
  <cols>
    <col min="1" max="1" width="3.16015625" style="1" customWidth="1"/>
    <col min="2" max="2" width="30.33203125" style="1" customWidth="1"/>
    <col min="3" max="3" width="24.33203125" style="1" customWidth="1"/>
    <col min="4" max="4" width="9.83203125" style="1" customWidth="1"/>
    <col min="5" max="6" width="20.83203125" style="1" customWidth="1"/>
    <col min="7" max="10" width="0" style="0" hidden="1" customWidth="1"/>
    <col min="11" max="11" width="23.83203125" style="0" customWidth="1"/>
    <col min="12" max="15" width="10.66015625" style="0" customWidth="1"/>
    <col min="16" max="16" width="13.5" style="0" customWidth="1"/>
  </cols>
  <sheetData>
    <row r="1" s="1" customFormat="1" ht="11.25" customHeight="1"/>
    <row r="2" spans="5:6" s="1" customFormat="1" ht="11.25" customHeight="1">
      <c r="E2" s="19" t="s">
        <v>0</v>
      </c>
      <c r="F2" s="19"/>
    </row>
    <row r="3" spans="5:6" s="1" customFormat="1" ht="11.25" customHeight="1">
      <c r="E3" s="19" t="s">
        <v>1</v>
      </c>
      <c r="F3" s="19"/>
    </row>
    <row r="4" spans="5:6" s="1" customFormat="1" ht="11.25" customHeight="1">
      <c r="E4" s="19" t="s">
        <v>2</v>
      </c>
      <c r="F4" s="19"/>
    </row>
    <row r="5" spans="5:6" s="1" customFormat="1" ht="11.25" customHeight="1">
      <c r="E5" s="19" t="s">
        <v>3</v>
      </c>
      <c r="F5" s="19"/>
    </row>
    <row r="6" spans="5:6" s="1" customFormat="1" ht="11.25" customHeight="1">
      <c r="E6" s="19" t="s">
        <v>4</v>
      </c>
      <c r="F6" s="19"/>
    </row>
    <row r="7" spans="5:6" s="1" customFormat="1" ht="11.25" customHeight="1">
      <c r="E7" s="19" t="s">
        <v>5</v>
      </c>
      <c r="F7" s="19"/>
    </row>
    <row r="8" spans="5:6" s="1" customFormat="1" ht="11.25" customHeight="1">
      <c r="E8" s="19" t="s">
        <v>6</v>
      </c>
      <c r="F8" s="19"/>
    </row>
    <row r="9" spans="5:6" s="1" customFormat="1" ht="11.25" customHeight="1">
      <c r="E9" s="19" t="s">
        <v>7</v>
      </c>
      <c r="F9" s="19"/>
    </row>
    <row r="10" spans="5:6" s="1" customFormat="1" ht="11.25" customHeight="1">
      <c r="E10" s="19" t="s">
        <v>8</v>
      </c>
      <c r="F10" s="19"/>
    </row>
    <row r="11" spans="5:6" s="1" customFormat="1" ht="11.25" customHeight="1">
      <c r="E11" s="19" t="s">
        <v>9</v>
      </c>
      <c r="F11" s="19"/>
    </row>
    <row r="12" spans="5:6" s="1" customFormat="1" ht="11.25" customHeight="1">
      <c r="E12" s="19" t="s">
        <v>10</v>
      </c>
      <c r="F12" s="19"/>
    </row>
    <row r="13" s="1" customFormat="1" ht="11.25" customHeight="1"/>
    <row r="14" s="1" customFormat="1" ht="11.25" customHeight="1"/>
    <row r="15" s="1" customFormat="1" ht="11.25" customHeight="1"/>
    <row r="16" spans="2:6" s="1" customFormat="1" ht="60.75" customHeight="1">
      <c r="B16" s="20" t="s">
        <v>11</v>
      </c>
      <c r="C16" s="20"/>
      <c r="D16" s="20"/>
      <c r="E16" s="20"/>
      <c r="F16" s="20"/>
    </row>
    <row r="17" s="1" customFormat="1" ht="11.25" customHeight="1"/>
    <row r="18" s="1" customFormat="1" ht="11.25" customHeight="1"/>
    <row r="19" s="1" customFormat="1" ht="11.25" customHeight="1">
      <c r="F19" s="2" t="s">
        <v>12</v>
      </c>
    </row>
    <row r="20" s="1" customFormat="1" ht="11.25" customHeight="1">
      <c r="F20" s="2" t="s">
        <v>13</v>
      </c>
    </row>
    <row r="24" spans="1:6" ht="24.75" customHeight="1">
      <c r="A24"/>
      <c r="B24" s="21" t="s">
        <v>14</v>
      </c>
      <c r="C24" s="21"/>
      <c r="D24" s="21"/>
      <c r="E24" s="21"/>
      <c r="F24" s="21"/>
    </row>
    <row r="26" spans="1:6" ht="79.5" customHeight="1">
      <c r="A26"/>
      <c r="B26" s="3" t="s">
        <v>15</v>
      </c>
      <c r="C26" s="3" t="s">
        <v>16</v>
      </c>
      <c r="D26" s="22" t="s">
        <v>17</v>
      </c>
      <c r="E26" s="22"/>
      <c r="F26" s="3" t="s">
        <v>18</v>
      </c>
    </row>
    <row r="27" spans="1:6" ht="11.25" customHeight="1">
      <c r="A27"/>
      <c r="B27" s="4">
        <v>1</v>
      </c>
      <c r="C27" s="4">
        <v>2</v>
      </c>
      <c r="D27" s="23">
        <v>3</v>
      </c>
      <c r="E27" s="23"/>
      <c r="F27" s="4">
        <v>4</v>
      </c>
    </row>
    <row r="28" spans="1:6" ht="30.75" customHeight="1">
      <c r="A28"/>
      <c r="B28" s="3" t="s">
        <v>19</v>
      </c>
      <c r="C28" s="3" t="s">
        <v>20</v>
      </c>
      <c r="D28" s="22" t="s">
        <v>21</v>
      </c>
      <c r="E28" s="22"/>
      <c r="F28" s="3" t="s">
        <v>22</v>
      </c>
    </row>
    <row r="29" spans="1:6" ht="11.25" customHeight="1">
      <c r="A29"/>
      <c r="B29"/>
      <c r="C29"/>
      <c r="D29"/>
      <c r="E29"/>
      <c r="F29"/>
    </row>
    <row r="30" spans="1:6" ht="11.25" customHeight="1">
      <c r="A30"/>
      <c r="B30"/>
      <c r="C30"/>
      <c r="D30"/>
      <c r="E30"/>
      <c r="F30"/>
    </row>
    <row r="31" spans="1:6" ht="11.25" customHeight="1">
      <c r="A31"/>
      <c r="B31"/>
      <c r="C31"/>
      <c r="D31"/>
      <c r="E31"/>
      <c r="F31"/>
    </row>
    <row r="32" spans="1:6" ht="12.75" customHeight="1">
      <c r="A32"/>
      <c r="B32" s="21" t="s">
        <v>23</v>
      </c>
      <c r="C32" s="21"/>
      <c r="D32" s="21"/>
      <c r="E32" s="21"/>
      <c r="F32" s="21"/>
    </row>
    <row r="33" spans="1:6" ht="11.25" customHeight="1">
      <c r="A33"/>
      <c r="B33"/>
      <c r="C33"/>
      <c r="D33"/>
      <c r="E33"/>
      <c r="F33"/>
    </row>
    <row r="34" spans="1:6" ht="30.75" customHeight="1">
      <c r="A34"/>
      <c r="B34" s="5" t="s">
        <v>24</v>
      </c>
      <c r="C34" s="5" t="s">
        <v>25</v>
      </c>
      <c r="D34" s="22" t="s">
        <v>26</v>
      </c>
      <c r="E34" s="22"/>
      <c r="F34"/>
    </row>
    <row r="35" spans="1:6" ht="11.25" customHeight="1">
      <c r="A35"/>
      <c r="B35" s="4">
        <v>1</v>
      </c>
      <c r="C35" s="4">
        <v>2</v>
      </c>
      <c r="D35" s="23">
        <v>3</v>
      </c>
      <c r="E35" s="23"/>
      <c r="F35"/>
    </row>
    <row r="36" spans="1:6" ht="11.25" customHeight="1">
      <c r="A36"/>
      <c r="B36" s="4">
        <v>2017</v>
      </c>
      <c r="C36" s="4">
        <v>2016</v>
      </c>
      <c r="D36" s="24" t="s">
        <v>27</v>
      </c>
      <c r="E36" s="24"/>
      <c r="F36"/>
    </row>
    <row r="37" s="1" customFormat="1" ht="11.25" customHeight="1"/>
    <row r="39" spans="1:6" ht="36.75" customHeight="1">
      <c r="A39"/>
      <c r="B39" s="21" t="s">
        <v>28</v>
      </c>
      <c r="C39" s="21"/>
      <c r="D39" s="21"/>
      <c r="E39" s="21"/>
      <c r="F39" s="21"/>
    </row>
    <row r="41" spans="1:6" ht="40.5" customHeight="1">
      <c r="A41"/>
      <c r="B41" s="25" t="s">
        <v>29</v>
      </c>
      <c r="C41" s="25"/>
      <c r="D41" s="3" t="s">
        <v>30</v>
      </c>
      <c r="E41" s="3" t="s">
        <v>31</v>
      </c>
      <c r="F41" s="3" t="s">
        <v>32</v>
      </c>
    </row>
    <row r="42" spans="1:6" ht="11.25" customHeight="1">
      <c r="A42"/>
      <c r="B42" s="23">
        <v>1</v>
      </c>
      <c r="C42" s="23"/>
      <c r="D42" s="4">
        <v>2</v>
      </c>
      <c r="E42" s="4">
        <v>3</v>
      </c>
      <c r="F42" s="4">
        <v>4</v>
      </c>
    </row>
    <row r="43" spans="1:6" ht="21" customHeight="1">
      <c r="A43"/>
      <c r="B43" s="26" t="s">
        <v>33</v>
      </c>
      <c r="C43" s="26"/>
      <c r="D43" s="6">
        <v>1</v>
      </c>
      <c r="E43" s="13">
        <f>E44+E45+E46+E48</f>
        <v>7793624.3100000005</v>
      </c>
      <c r="F43" s="7">
        <v>4969082.79</v>
      </c>
    </row>
    <row r="44" spans="1:6" ht="21" customHeight="1">
      <c r="A44"/>
      <c r="B44" s="27" t="s">
        <v>34</v>
      </c>
      <c r="C44" s="27"/>
      <c r="D44" s="8" t="s">
        <v>35</v>
      </c>
      <c r="E44" s="13">
        <v>6821825.7</v>
      </c>
      <c r="F44" s="7">
        <v>4282425.09</v>
      </c>
    </row>
    <row r="45" spans="1:6" ht="11.25" customHeight="1">
      <c r="A45"/>
      <c r="B45" s="28" t="s">
        <v>36</v>
      </c>
      <c r="C45" s="28"/>
      <c r="D45" s="8" t="s">
        <v>37</v>
      </c>
      <c r="E45" s="7">
        <v>625149.9</v>
      </c>
      <c r="F45" s="7">
        <v>417536.45</v>
      </c>
    </row>
    <row r="46" spans="1:6" ht="30.75" customHeight="1">
      <c r="A46"/>
      <c r="B46" s="27" t="s">
        <v>38</v>
      </c>
      <c r="C46" s="27"/>
      <c r="D46" s="8" t="s">
        <v>39</v>
      </c>
      <c r="E46" s="7">
        <v>316648.71</v>
      </c>
      <c r="F46" s="7">
        <v>214121.25</v>
      </c>
    </row>
    <row r="47" spans="1:6" ht="11.25" customHeight="1">
      <c r="A47"/>
      <c r="B47" s="28" t="s">
        <v>40</v>
      </c>
      <c r="C47" s="28"/>
      <c r="D47" s="8" t="s">
        <v>41</v>
      </c>
      <c r="E47" s="9">
        <v>0</v>
      </c>
      <c r="F47" s="9">
        <v>0</v>
      </c>
    </row>
    <row r="48" spans="1:6" ht="11.25" customHeight="1">
      <c r="A48"/>
      <c r="B48" s="28" t="s">
        <v>42</v>
      </c>
      <c r="C48" s="28"/>
      <c r="D48" s="8" t="s">
        <v>43</v>
      </c>
      <c r="E48" s="7">
        <v>30000</v>
      </c>
      <c r="F48" s="7">
        <v>55000</v>
      </c>
    </row>
    <row r="49" spans="1:6" ht="11.25" customHeight="1">
      <c r="A49"/>
      <c r="B49" s="28" t="s">
        <v>44</v>
      </c>
      <c r="C49" s="28"/>
      <c r="D49" s="8" t="s">
        <v>45</v>
      </c>
      <c r="E49" s="9">
        <v>0</v>
      </c>
      <c r="F49" s="9">
        <v>0</v>
      </c>
    </row>
    <row r="50" spans="1:6" ht="40.5" customHeight="1">
      <c r="A50"/>
      <c r="B50" s="26" t="s">
        <v>46</v>
      </c>
      <c r="C50" s="26"/>
      <c r="D50" s="6">
        <v>2</v>
      </c>
      <c r="E50" s="7">
        <f>E53+E54+20568.9</f>
        <v>551819.18</v>
      </c>
      <c r="F50" s="7">
        <f>F52+F53+F54</f>
        <v>86739.44</v>
      </c>
    </row>
    <row r="51" spans="1:6" ht="11.25" customHeight="1">
      <c r="A51"/>
      <c r="B51" s="29" t="s">
        <v>47</v>
      </c>
      <c r="C51" s="29"/>
      <c r="D51" s="10"/>
      <c r="E51" s="10"/>
      <c r="F51" s="10"/>
    </row>
    <row r="52" spans="1:6" ht="11.25" customHeight="1">
      <c r="A52"/>
      <c r="B52" s="30" t="s">
        <v>63</v>
      </c>
      <c r="C52" s="30"/>
      <c r="D52" s="11">
        <v>2.01</v>
      </c>
      <c r="E52" s="14" t="s">
        <v>62</v>
      </c>
      <c r="F52" s="12">
        <v>8250</v>
      </c>
    </row>
    <row r="53" spans="1:6" ht="11.25" customHeight="1">
      <c r="A53"/>
      <c r="B53" s="30" t="s">
        <v>64</v>
      </c>
      <c r="C53" s="30"/>
      <c r="D53" s="11">
        <v>2.02</v>
      </c>
      <c r="E53" s="12">
        <v>29626.07</v>
      </c>
      <c r="F53" s="12">
        <v>25389.33</v>
      </c>
    </row>
    <row r="54" spans="1:6" ht="11.25" customHeight="1">
      <c r="A54"/>
      <c r="B54" s="30" t="s">
        <v>48</v>
      </c>
      <c r="C54" s="30"/>
      <c r="D54" s="11">
        <v>2.03</v>
      </c>
      <c r="E54" s="14">
        <v>501624.21</v>
      </c>
      <c r="F54" s="12">
        <v>53100.11</v>
      </c>
    </row>
    <row r="55" spans="1:6" ht="21" customHeight="1">
      <c r="A55"/>
      <c r="B55" s="26" t="s">
        <v>49</v>
      </c>
      <c r="C55" s="26"/>
      <c r="D55" s="6">
        <v>3</v>
      </c>
      <c r="E55" s="13">
        <f>E50+E43</f>
        <v>8345443.49</v>
      </c>
      <c r="F55" s="7">
        <f>F50+F43</f>
        <v>5055822.23</v>
      </c>
    </row>
    <row r="58" spans="1:6" ht="21" customHeight="1">
      <c r="A58"/>
      <c r="B58" s="31" t="s">
        <v>50</v>
      </c>
      <c r="C58" s="31"/>
      <c r="D58"/>
      <c r="E58" s="32" t="s">
        <v>51</v>
      </c>
      <c r="F58" s="32"/>
    </row>
    <row r="59" spans="1:6" ht="11.25" customHeight="1">
      <c r="A59"/>
      <c r="B59"/>
      <c r="C59"/>
      <c r="D59"/>
      <c r="E59" s="33" t="s">
        <v>52</v>
      </c>
      <c r="F59" s="33"/>
    </row>
    <row r="61" spans="1:6" ht="30.75" customHeight="1">
      <c r="A61"/>
      <c r="B61" s="31" t="s">
        <v>53</v>
      </c>
      <c r="C61" s="31"/>
      <c r="D61"/>
      <c r="E61" s="32" t="s">
        <v>54</v>
      </c>
      <c r="F61" s="32"/>
    </row>
    <row r="62" spans="1:6" ht="11.25" customHeight="1">
      <c r="A62"/>
      <c r="B62"/>
      <c r="C62"/>
      <c r="D62"/>
      <c r="E62" s="33" t="s">
        <v>52</v>
      </c>
      <c r="F62" s="33"/>
    </row>
  </sheetData>
  <sheetProtection/>
  <mergeCells count="42">
    <mergeCell ref="B58:C58"/>
    <mergeCell ref="E58:F58"/>
    <mergeCell ref="E59:F59"/>
    <mergeCell ref="B61:C61"/>
    <mergeCell ref="E61:F61"/>
    <mergeCell ref="E62:F62"/>
    <mergeCell ref="B50:C50"/>
    <mergeCell ref="B51:C51"/>
    <mergeCell ref="B52:C52"/>
    <mergeCell ref="B54:C54"/>
    <mergeCell ref="B55:C55"/>
    <mergeCell ref="B53:C53"/>
    <mergeCell ref="B44:C44"/>
    <mergeCell ref="B45:C45"/>
    <mergeCell ref="B46:C46"/>
    <mergeCell ref="B47:C47"/>
    <mergeCell ref="B48:C48"/>
    <mergeCell ref="B49:C49"/>
    <mergeCell ref="D35:E35"/>
    <mergeCell ref="D36:E36"/>
    <mergeCell ref="B39:F39"/>
    <mergeCell ref="B41:C41"/>
    <mergeCell ref="B42:C42"/>
    <mergeCell ref="B43:C43"/>
    <mergeCell ref="B24:F24"/>
    <mergeCell ref="D26:E26"/>
    <mergeCell ref="D27:E27"/>
    <mergeCell ref="D28:E28"/>
    <mergeCell ref="B32:F32"/>
    <mergeCell ref="D34:E34"/>
    <mergeCell ref="E8:F8"/>
    <mergeCell ref="E9:F9"/>
    <mergeCell ref="E10:F10"/>
    <mergeCell ref="E11:F11"/>
    <mergeCell ref="E12:F12"/>
    <mergeCell ref="B16:F16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orientation="portrait" paperSize="9" r:id="rId1"/>
  <rowBreaks count="1" manualBreakCount="1">
    <brk id="3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B15" sqref="B15:G15"/>
    </sheetView>
  </sheetViews>
  <sheetFormatPr defaultColWidth="9.33203125" defaultRowHeight="11.25"/>
  <cols>
    <col min="2" max="2" width="13.5" style="0" customWidth="1"/>
  </cols>
  <sheetData>
    <row r="2" spans="2:8" ht="28.5" customHeight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</row>
    <row r="3" spans="2:8" ht="22.5" customHeight="1">
      <c r="B3" s="13">
        <f>1302+11456.25+75</f>
        <v>12833.25</v>
      </c>
      <c r="C3">
        <v>1</v>
      </c>
      <c r="D3">
        <v>11456.25</v>
      </c>
      <c r="E3">
        <v>1302</v>
      </c>
      <c r="F3">
        <v>75</v>
      </c>
      <c r="G3">
        <f aca="true" t="shared" si="0" ref="G3:G14">SUM(D3:F3)</f>
        <v>12833.25</v>
      </c>
      <c r="H3" s="16">
        <f aca="true" t="shared" si="1" ref="H3:H14">B3-G3</f>
        <v>0</v>
      </c>
    </row>
    <row r="4" spans="2:8" ht="22.5" customHeight="1">
      <c r="B4" s="13">
        <f>562.5+3260+6337.91</f>
        <v>10160.41</v>
      </c>
      <c r="C4">
        <v>2</v>
      </c>
      <c r="D4">
        <v>6337.91</v>
      </c>
      <c r="E4">
        <v>3260</v>
      </c>
      <c r="F4">
        <v>562.5</v>
      </c>
      <c r="G4">
        <f t="shared" si="0"/>
        <v>10160.41</v>
      </c>
      <c r="H4" s="16">
        <f t="shared" si="1"/>
        <v>0</v>
      </c>
    </row>
    <row r="5" spans="2:8" ht="22.5" customHeight="1">
      <c r="B5" s="13">
        <f>1794+1846+39521.91</f>
        <v>43161.91</v>
      </c>
      <c r="C5">
        <v>3</v>
      </c>
      <c r="D5">
        <v>39521.91</v>
      </c>
      <c r="E5">
        <v>1846</v>
      </c>
      <c r="F5">
        <v>1794</v>
      </c>
      <c r="G5">
        <f t="shared" si="0"/>
        <v>43161.91</v>
      </c>
      <c r="H5" s="16">
        <f t="shared" si="1"/>
        <v>0</v>
      </c>
    </row>
    <row r="6" spans="2:8" ht="22.5" customHeight="1">
      <c r="B6" s="13">
        <f>1350+1558+30253.73</f>
        <v>33161.729999999996</v>
      </c>
      <c r="C6">
        <v>4</v>
      </c>
      <c r="D6">
        <v>30253.73</v>
      </c>
      <c r="E6">
        <v>1558</v>
      </c>
      <c r="F6">
        <v>1350</v>
      </c>
      <c r="G6">
        <f t="shared" si="0"/>
        <v>33161.729999999996</v>
      </c>
      <c r="H6" s="16">
        <f t="shared" si="1"/>
        <v>0</v>
      </c>
    </row>
    <row r="7" spans="2:8" ht="22.5" customHeight="1">
      <c r="B7" s="13">
        <f>2325+2365.78+14662.03</f>
        <v>19352.81</v>
      </c>
      <c r="C7">
        <v>5</v>
      </c>
      <c r="D7">
        <v>14662.03</v>
      </c>
      <c r="E7">
        <v>2365.78</v>
      </c>
      <c r="F7">
        <v>2325</v>
      </c>
      <c r="G7">
        <f t="shared" si="0"/>
        <v>19352.81</v>
      </c>
      <c r="H7" s="16">
        <f t="shared" si="1"/>
        <v>0</v>
      </c>
    </row>
    <row r="8" spans="2:8" ht="22.5" customHeight="1">
      <c r="B8">
        <f>3135.86+36114.82+702</f>
        <v>39952.68</v>
      </c>
      <c r="C8">
        <v>6</v>
      </c>
      <c r="D8">
        <v>36114.82</v>
      </c>
      <c r="E8">
        <v>3135.86</v>
      </c>
      <c r="F8">
        <v>702</v>
      </c>
      <c r="G8">
        <f t="shared" si="0"/>
        <v>39952.68</v>
      </c>
      <c r="H8" s="16">
        <f t="shared" si="1"/>
        <v>0</v>
      </c>
    </row>
    <row r="9" spans="2:8" ht="22.5" customHeight="1">
      <c r="B9">
        <f>3544+15168.24+1350</f>
        <v>20062.239999999998</v>
      </c>
      <c r="C9">
        <v>7</v>
      </c>
      <c r="D9">
        <v>15168.24</v>
      </c>
      <c r="E9">
        <v>3544</v>
      </c>
      <c r="F9">
        <v>1350</v>
      </c>
      <c r="G9">
        <f t="shared" si="0"/>
        <v>20062.239999999998</v>
      </c>
      <c r="H9" s="16">
        <f t="shared" si="1"/>
        <v>0</v>
      </c>
    </row>
    <row r="10" spans="2:8" ht="22.5" customHeight="1">
      <c r="B10">
        <f>1330+29168.33+1050</f>
        <v>31548.33</v>
      </c>
      <c r="C10">
        <v>8</v>
      </c>
      <c r="D10">
        <v>29168.33</v>
      </c>
      <c r="E10">
        <v>1330</v>
      </c>
      <c r="F10">
        <v>1050</v>
      </c>
      <c r="G10">
        <f t="shared" si="0"/>
        <v>31548.33</v>
      </c>
      <c r="H10" s="16">
        <f t="shared" si="1"/>
        <v>0</v>
      </c>
    </row>
    <row r="11" spans="2:8" ht="22.5" customHeight="1">
      <c r="B11" s="15">
        <f>1326.43+40876.82+2625</f>
        <v>44828.25</v>
      </c>
      <c r="C11">
        <v>9</v>
      </c>
      <c r="D11">
        <v>40876.82</v>
      </c>
      <c r="E11">
        <v>1326.43</v>
      </c>
      <c r="F11">
        <v>2625</v>
      </c>
      <c r="G11">
        <f t="shared" si="0"/>
        <v>44828.25</v>
      </c>
      <c r="H11" s="16">
        <f t="shared" si="1"/>
        <v>0</v>
      </c>
    </row>
    <row r="12" spans="2:8" ht="22.5" customHeight="1">
      <c r="B12" s="15">
        <f>1725+2038+99612.68</f>
        <v>103375.68</v>
      </c>
      <c r="C12">
        <v>10</v>
      </c>
      <c r="D12">
        <v>99612.68</v>
      </c>
      <c r="E12">
        <v>2038</v>
      </c>
      <c r="F12">
        <v>1725</v>
      </c>
      <c r="G12">
        <f t="shared" si="0"/>
        <v>103375.68</v>
      </c>
      <c r="H12" s="16">
        <f t="shared" si="1"/>
        <v>0</v>
      </c>
    </row>
    <row r="13" spans="2:8" ht="22.5" customHeight="1">
      <c r="B13" s="15">
        <f>81905.1+5392</f>
        <v>87297.1</v>
      </c>
      <c r="C13">
        <v>11</v>
      </c>
      <c r="D13">
        <v>81905.1</v>
      </c>
      <c r="E13">
        <v>5392</v>
      </c>
      <c r="G13">
        <f t="shared" si="0"/>
        <v>87297.1</v>
      </c>
      <c r="H13" s="16">
        <f t="shared" si="1"/>
        <v>0</v>
      </c>
    </row>
    <row r="14" spans="2:8" ht="22.5" customHeight="1">
      <c r="B14" s="15">
        <f>7010.4+2528+96546.39</f>
        <v>106084.79</v>
      </c>
      <c r="C14">
        <v>12</v>
      </c>
      <c r="D14">
        <v>96546.39</v>
      </c>
      <c r="E14">
        <v>2528</v>
      </c>
      <c r="F14">
        <v>7010.4</v>
      </c>
      <c r="G14">
        <f t="shared" si="0"/>
        <v>106084.79</v>
      </c>
      <c r="H14" s="16">
        <f t="shared" si="1"/>
        <v>0</v>
      </c>
    </row>
    <row r="15" spans="2:7" ht="22.5" customHeight="1">
      <c r="B15" s="17">
        <f>SUM(B3:B14)</f>
        <v>551819.18</v>
      </c>
      <c r="C15" s="18"/>
      <c r="D15" s="18">
        <f>SUM(D3:D14)</f>
        <v>501624.20999999996</v>
      </c>
      <c r="E15" s="18">
        <f>SUM(E3:E14)</f>
        <v>29626.07</v>
      </c>
      <c r="F15" s="18">
        <f>SUM(F3:F14)</f>
        <v>20568.9</v>
      </c>
      <c r="G15" s="18"/>
    </row>
    <row r="16" ht="22.5" customHeight="1">
      <c r="B16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Мацкевич</cp:lastModifiedBy>
  <cp:lastPrinted>2017-01-27T12:25:57Z</cp:lastPrinted>
  <dcterms:created xsi:type="dcterms:W3CDTF">2017-01-24T12:39:32Z</dcterms:created>
  <dcterms:modified xsi:type="dcterms:W3CDTF">2018-01-23T13:22:30Z</dcterms:modified>
  <cp:category/>
  <cp:version/>
  <cp:contentType/>
  <cp:contentStatus/>
  <cp:revision>1</cp:revision>
</cp:coreProperties>
</file>